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תייקית מזכירה\אתר\"/>
    </mc:Choice>
  </mc:AlternateContent>
  <xr:revisionPtr revIDLastSave="0" documentId="13_ncr:1_{1B0FBAB3-2CE6-4308-9CF3-D35DA630ECFD}" xr6:coauthVersionLast="47" xr6:coauthVersionMax="47" xr10:uidLastSave="{00000000-0000-0000-0000-000000000000}"/>
  <bookViews>
    <workbookView xWindow="-120" yWindow="-120" windowWidth="29040" windowHeight="15840" tabRatio="801" firstSheet="1" activeTab="1" xr2:uid="{00000000-000D-0000-FFFF-FFFF00000000}"/>
  </bookViews>
  <sheets>
    <sheet name="כללי סרגל השותפות-2018" sheetId="6" state="hidden" r:id="rId1"/>
    <sheet name="חישוב מס סרגל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4" i="7" s="1"/>
  <c r="E3" i="7"/>
  <c r="C4" i="7"/>
  <c r="E4" i="7"/>
  <c r="C5" i="7"/>
  <c r="C6" i="7"/>
  <c r="C7" i="7"/>
  <c r="C8" i="7"/>
  <c r="C9" i="7"/>
  <c r="C10" i="7"/>
  <c r="C11" i="7"/>
  <c r="C12" i="7"/>
  <c r="C13" i="7"/>
  <c r="D5" i="7" l="1"/>
  <c r="D6" i="7" s="1"/>
  <c r="D7" i="7" s="1"/>
  <c r="D8" i="7" s="1"/>
  <c r="D9" i="7" s="1"/>
  <c r="E5" i="7"/>
  <c r="H3" i="7" s="1"/>
  <c r="D10" i="7" l="1"/>
  <c r="D11" i="7" s="1"/>
  <c r="D12" i="7" s="1"/>
  <c r="D13" i="7" s="1"/>
  <c r="F3" i="7"/>
  <c r="E6" i="7"/>
  <c r="E7" i="7" s="1"/>
  <c r="E8" i="7" s="1"/>
  <c r="E9" i="7" s="1"/>
  <c r="E10" i="7" s="1"/>
  <c r="E11" i="7" s="1"/>
  <c r="E12" i="7" s="1"/>
  <c r="E13" i="7" s="1"/>
  <c r="F5" i="7" l="1"/>
</calcChain>
</file>

<file path=xl/sharedStrings.xml><?xml version="1.0" encoding="utf-8"?>
<sst xmlns="http://schemas.openxmlformats.org/spreadsheetml/2006/main" count="115" uniqueCount="107">
  <si>
    <t>ערבות הדדית</t>
  </si>
  <si>
    <t>מעטפת דירה</t>
  </si>
  <si>
    <t>הגדרת אי עבודה היא פחות ממשרה וחצי למשפחה.</t>
  </si>
  <si>
    <t>לגבי הנושאים הסכום יבחן כל שנה.</t>
  </si>
  <si>
    <t xml:space="preserve">(ערבות הדדית ,קרן שמחות ,ביטוח בריאות ,מעטפת דירה </t>
  </si>
  <si>
    <t xml:space="preserve">שכ"ל לידה-י"ב ,לימודי בנים ,מיסי תנועה ,משימתיות </t>
  </si>
  <si>
    <t xml:space="preserve">במקביל להעלות את רצפת המיסוי לסכום גבוהה יותר. </t>
  </si>
  <si>
    <t>כל ההכנסות מחושבות בערבות ההדדית.</t>
  </si>
  <si>
    <t>"סרגל שותפות"</t>
  </si>
  <si>
    <t>נושא</t>
  </si>
  <si>
    <t>תת נושא</t>
  </si>
  <si>
    <t>מקורות הסרגל</t>
  </si>
  <si>
    <t>מה ממוסה</t>
  </si>
  <si>
    <t>סוג המיסוי</t>
  </si>
  <si>
    <t>להשאיר מיסוי דיפרנציאלי בשיטה אחוזית כמו היום.</t>
  </si>
  <si>
    <t>החרגה ממיסוי</t>
  </si>
  <si>
    <t>מיסוי פנסיה</t>
  </si>
  <si>
    <t>חישוב המיסוי</t>
  </si>
  <si>
    <t>לאחר שנה תמוסה המשפחה לפי לפחות ממוצע הסרגל  (כיום כ-2000 ₪ בחודש) בנוסף תינתן הנחה של החיסכון לסרגל להארכת חופשת לידה עד שנה (כיום 945 ₪), החברים יידעו מראש עד  סוף אוקטובר על כוונתם לא לעבוד בשנה הבאה.</t>
  </si>
  <si>
    <t>חשוב להדגיש שהמיסוי יהיה מינימום-2000 ₪,במידה והמיסוי על הכנסת בן/בת הזוג שכן עובד/ת יהיה גבוה מ-2000 ₪ המיסוי ימשיך להיות משולם ע"פ מדרגות הסרגל שנקבעו.</t>
  </si>
  <si>
    <t>שימושי הסרגל</t>
  </si>
  <si>
    <t>שימוש וחלוקה</t>
  </si>
  <si>
    <t>בריכת שחיה ,מס קהילה(</t>
  </si>
  <si>
    <t>זמן השהייה של 3 שנים לפחות</t>
  </si>
  <si>
    <t>ומיסוי לאחר ההשלמה.</t>
  </si>
  <si>
    <t>בנוסף תידרש הצהרת הון בנוגע להכנסות החבר/משפחה וכן ביצוע של 3 תורנויות בחודש.</t>
  </si>
  <si>
    <t>סיום מעטפת דירה לאחר 5 שנים.</t>
  </si>
  <si>
    <t>משכורות החברים</t>
  </si>
  <si>
    <t>חייב להישאר במצב הקיים מבחינה חוקית</t>
  </si>
  <si>
    <t>חברים שלא מעבירים את כל הכנסותיהם מעבודה (שחור)</t>
  </si>
  <si>
    <t>עובד בשחור לא זכאי לחלוקת רווחים וכן להטבות הסרגל לרבות מס קהילה, ביטוח בריאות וכו'</t>
  </si>
  <si>
    <t>למען הסר ספק החבר יחויב בשירותי הסרגל בתקציב האישי ולא יוכל לוותר על שירותים אלו.</t>
  </si>
  <si>
    <t>6,500 השלמה לבודד</t>
  </si>
  <si>
    <t>7,500 השלמה לחד הורי</t>
  </si>
  <si>
    <t>8,000 ₪ למשפחה</t>
  </si>
  <si>
    <r>
      <t xml:space="preserve">מיסוי מקדמות לפי חישוב שנתי- יערך חישוב שנתי כל תחילת שנה לפי השנה הקודמת ועל-פיו תמוסה המשפחה, במקרה של שינוי מהותי במהלך השנה </t>
    </r>
    <r>
      <rPr>
        <b/>
        <sz val="12"/>
        <rFont val="David"/>
        <family val="2"/>
        <charset val="177"/>
      </rPr>
      <t xml:space="preserve">באחריות המשפחה </t>
    </r>
    <r>
      <rPr>
        <sz val="12"/>
        <rFont val="David"/>
        <family val="2"/>
        <charset val="177"/>
      </rPr>
      <t>לפנות למזכיר ע"מ לעדכן תשלומים.</t>
    </r>
  </si>
  <si>
    <r>
      <t>אי עבודה</t>
    </r>
    <r>
      <rPr>
        <sz val="12"/>
        <rFont val="David"/>
        <family val="2"/>
        <charset val="177"/>
      </rPr>
      <t xml:space="preserve"> חברים המחליטים לא לעבוד</t>
    </r>
  </si>
  <si>
    <r>
      <t>חבר שהחליט לא לעבוד: בשנה הראשונה תמוסה המשפחה לפי המיסוי בשנה הקודמת</t>
    </r>
    <r>
      <rPr>
        <b/>
        <sz val="12"/>
        <rFont val="David"/>
        <family val="2"/>
        <charset val="177"/>
      </rPr>
      <t>(במידה והמיסוי בשנה הקודמת היה נמוך ממוצע הסרגל כיום כ-2000 ש"ח)</t>
    </r>
  </si>
  <si>
    <t>הצעות צוות הסרגל שאושרו באסיפה-30/10/12</t>
  </si>
  <si>
    <t>שכר נטו</t>
  </si>
  <si>
    <t xml:space="preserve"> % מס ישן </t>
  </si>
  <si>
    <t>% מס חדש</t>
  </si>
  <si>
    <t>מס מצטבר חדש זוגות</t>
  </si>
  <si>
    <t>מס מצטבר חדש יחידים</t>
  </si>
  <si>
    <t>משכורת עד 20000</t>
  </si>
  <si>
    <t>יחידים</t>
  </si>
  <si>
    <t>משכורת מעל 20000</t>
  </si>
  <si>
    <t>בתא זה יש לרשום גובה הכנסה נטו לסכומי נטו עד 20,000 ₪</t>
  </si>
  <si>
    <t>תא זה מראה את התוצאה לחודש-גובה מס הסרגל החודשי</t>
  </si>
  <si>
    <t>50000--</t>
  </si>
  <si>
    <t>הסכום הנ"ל נמצא במדרגת מיסוי של שורה 9 עד 20,000 ₪</t>
  </si>
  <si>
    <t>מציאת הסכום הנמצא במדרגה הוא-2,500(15,000-12,500)</t>
  </si>
  <si>
    <t>מכפילים סכום זה במיסוי המדרגה(2500*26.85%)</t>
  </si>
  <si>
    <t>המיסוי במדרגה הנ"ל-671.2</t>
  </si>
  <si>
    <t>לסכום זה יש להוסף את הסכום המצטבר עד למדרגה-הסכום שמופיע בתא E9</t>
  </si>
  <si>
    <t>ולכן סכום המיסוי(כפי שמופיע בתא-G3)</t>
  </si>
  <si>
    <t>671.2+1702=2373.4</t>
  </si>
  <si>
    <t>לדוגמא שכר של 15,000 ₪-כפי שמופיע בתא-G3</t>
  </si>
  <si>
    <t>כללי</t>
  </si>
  <si>
    <t>הסבר:</t>
  </si>
  <si>
    <t>החזר 70%</t>
  </si>
  <si>
    <t>עודפי סרגל</t>
  </si>
  <si>
    <t>חלוקת רווחים</t>
  </si>
  <si>
    <t>בשנה בה יחולקו רווחים מהעסק תתבצע חלוקת רווחים דיפרנציאלית לפי תרומה לסרגל נטו בצורה הבאה:</t>
  </si>
  <si>
    <r>
      <t>א.</t>
    </r>
    <r>
      <rPr>
        <sz val="12"/>
        <rFont val="Times New Roman"/>
        <family val="1"/>
      </rPr>
      <t xml:space="preserve">    </t>
    </r>
    <r>
      <rPr>
        <sz val="12"/>
        <rFont val="David"/>
        <family val="2"/>
        <charset val="177"/>
      </rPr>
      <t>15% בחלוקה שווה לכל חברי הקיבוץ.</t>
    </r>
  </si>
  <si>
    <t>א. 15% בחלוקה שווה לכולם-150,000 בחלוקה שווה לכולם.</t>
  </si>
  <si>
    <r>
      <t>ב.</t>
    </r>
    <r>
      <rPr>
        <sz val="12"/>
        <rFont val="Times New Roman"/>
        <family val="1"/>
      </rPr>
      <t xml:space="preserve">     </t>
    </r>
    <r>
      <rPr>
        <sz val="12"/>
        <rFont val="David"/>
        <family val="2"/>
        <charset val="177"/>
      </rPr>
      <t>החזר בגובה של עד 70% לחברים שתרומתם נטו לסרגל היתה חיובית (תרומתם לסרגל פחות שימושם בסרגל)</t>
    </r>
  </si>
  <si>
    <t>ב. נניח וההחזר לחברים שתרומתם נטו לסרגל היתה באותה שנה  285,000 ₪(סכום זה לא קשור לרווחים הוא משתנה בכל שנה וקשור לסרגל ולמס הסרגל,ערך הסכום הזה משפיע על החלוקה).70% מתוכו(200,000ש"ח) יוחזר לאותם חברים.</t>
  </si>
  <si>
    <r>
      <t>ג.</t>
    </r>
    <r>
      <rPr>
        <sz val="12"/>
        <rFont val="Times New Roman"/>
        <family val="1"/>
      </rPr>
      <t xml:space="preserve">       </t>
    </r>
    <r>
      <rPr>
        <sz val="12"/>
        <rFont val="David"/>
        <family val="2"/>
        <charset val="177"/>
      </rPr>
      <t>30% הנוספים יתרמו לצדקה/ משימתיות לפי החלטת האסיפה. החזרים אלו יהיו קודמים לחלוקת רווחים אחרת.</t>
    </r>
  </si>
  <si>
    <t>ו-30%(85,000) ייעודו לצדקה/משימתיות ע"פ החלטות האסיפה</t>
  </si>
  <si>
    <r>
      <t>ד.</t>
    </r>
    <r>
      <rPr>
        <sz val="12"/>
        <rFont val="Times New Roman"/>
        <family val="1"/>
      </rPr>
      <t xml:space="preserve">     </t>
    </r>
    <r>
      <rPr>
        <sz val="12"/>
        <rFont val="David"/>
        <family val="2"/>
        <charset val="177"/>
      </rPr>
      <t>יתרת הרווח לאחר מכן תחולק כך: 60% לפי וותק ו40% שווה לכולם.</t>
    </r>
  </si>
  <si>
    <t xml:space="preserve">ג. לאחר סעיפים א ו-ב חולק מתוך המיליון 43.5%(285+150) ונותר לחלוקה 56.5% (565,000 ₪)סכום זה(יתרת הרווח)-יחולק 60% לפי וותק(340,000 ש"ח) ו-40% שווה לכולם(226,000 ₪) </t>
  </si>
  <si>
    <t>בתקופת הביניים עד החזרת "חלף דמי עזיבה" מציע הצוות להתחיל את המודל כך: בכל שנה יוחזר רק חלק ה70% מהתרומה נטו לסרגל והשאר יוחזר כ"חלף דמי עזיבה" ובכל מקרה חלק ה"חלף" לא יפחת מ50%.</t>
  </si>
  <si>
    <t xml:space="preserve">למסות רק הכנסת קצבת פנסיה ולא קצבת זקנה בט"ל. </t>
  </si>
  <si>
    <t>להשאיר כמו היום</t>
  </si>
  <si>
    <t>להחשיב משכר הפנסיונרים 2000 ₪ למשפחה כ"הוצאה מוכרת" לצורך חישוב המס</t>
  </si>
  <si>
    <t>נכון ל-2017:</t>
  </si>
  <si>
    <t>רשימת השימושים הגיונית ותואמת את ערכי הקיבוץ</t>
  </si>
  <si>
    <t>מתקציב 2016,הוכנסו שני שימושים חדשים: תקציב פר"ח בהתאם להחלטת האסיפה ותקציב לוויות ושבעה-1,500 ₪ למשפחה שחלילה פטר קרוב מדרגה ראשונה</t>
  </si>
  <si>
    <t>הפחתת סיבסוד לידה-י"ב-ל-42% במקום 45% כיום.</t>
  </si>
  <si>
    <t>תוספת סיבסוד 25%-חינוך בלתי פורמאלי(כיום לא מסובסד)</t>
  </si>
  <si>
    <t>משימתיות-80 אש"ח קבוע ויאושר מחדש בכל שנה בהתאם למקורות.</t>
  </si>
  <si>
    <t>הוצאת סיבסוד הבריכה מהסרגל והעברה לחבר והגדלת סיבסוד מס הקהילה ב-50 ₪(הסכום לשני סעיפים אלו יחד ישאר זהה לאחר השינוי)</t>
  </si>
  <si>
    <r>
      <t xml:space="preserve">רשימת השימושים הגיונית ותואמת את ערכי הקיבוץ. </t>
    </r>
    <r>
      <rPr>
        <b/>
        <sz val="12"/>
        <color indexed="10"/>
        <rFont val="David"/>
        <family val="2"/>
      </rPr>
      <t>המלצות הצוות:</t>
    </r>
  </si>
  <si>
    <t>מימון סיבסוד פעילויות הגיל השלישי בגובה של 10 אש"ח בשנה</t>
  </si>
  <si>
    <t>עדכון הסכום ל-1800 ₪ שנתי למשפחה בדיור זמני.</t>
  </si>
  <si>
    <t>נניח ובשנת 2019 יוחלט לחלק 1,000,000 ש"ח,החלוקה תהיה כך:</t>
  </si>
  <si>
    <t>מצורפת טבלת שימושי הסרגל-מפורטת</t>
  </si>
  <si>
    <t>להשאיר כמו היום:</t>
  </si>
  <si>
    <t>בנוסף להשלמה הכספית תינתן הגדלה בסיבסוד החינוך ל-60%-באחריות המזכיר מול הנה"ח</t>
  </si>
  <si>
    <r>
      <rPr>
        <sz val="12"/>
        <color indexed="10"/>
        <rFont val="David"/>
        <family val="2"/>
      </rPr>
      <t>המלצת הצוות:</t>
    </r>
    <r>
      <rPr>
        <sz val="12"/>
        <rFont val="David"/>
        <family val="2"/>
        <charset val="177"/>
      </rPr>
      <t xml:space="preserve"> בונוס חד פעמי,המתקבל אחת לשנה ימוסה ב-10% בלבד, גם אם מדובר בבונוס הנמוך מגובה משכורת ממוצעת, למען הסר ספק, בונוס המתקבל אחת לחודש או מספר פעמים בשנה ייחשב כשכר וימוסה כרגיל בהתאם למדרגות המס</t>
    </r>
  </si>
  <si>
    <t>להשאיר מיסוי בונוס בגובה 10%.
(בונוס הינו תוספת למשכורת הגבוהה ממשכורת 13).</t>
  </si>
  <si>
    <t>להשאיר כמו היום: קיצבת זיקנה-ביטוח לאומי-לא ממוסה</t>
  </si>
  <si>
    <t>להשאיר כמו היום: 1,000 ₪ משכר חבר פנסיונר,לא ממוסה</t>
  </si>
  <si>
    <r>
      <rPr>
        <sz val="12"/>
        <color indexed="10"/>
        <rFont val="David"/>
        <family val="2"/>
      </rPr>
      <t>המלצה חדשה(תוספת לשתי ההחלטות הקיימות)</t>
    </r>
    <r>
      <rPr>
        <sz val="12"/>
        <rFont val="David"/>
        <family val="2"/>
        <charset val="177"/>
      </rPr>
      <t xml:space="preserve">: </t>
    </r>
    <r>
      <rPr>
        <b/>
        <sz val="12"/>
        <rFont val="David"/>
        <family val="2"/>
      </rPr>
      <t>פנסיונר שלא מושך פנסיה</t>
    </r>
    <r>
      <rPr>
        <sz val="12"/>
        <rFont val="David"/>
        <family val="2"/>
        <charset val="177"/>
      </rPr>
      <t xml:space="preserve"> וממשיך לעבוד-ימוסה כרגיל ויקבל הטבה-הנחה של 10%, על הסכום שיצא לפי מדרגת המיסוי.
</t>
    </r>
    <r>
      <rPr>
        <b/>
        <sz val="12"/>
        <rFont val="David"/>
        <family val="2"/>
      </rPr>
      <t>פנסיונר שמושך פנסיה</t>
    </r>
    <r>
      <rPr>
        <sz val="12"/>
        <rFont val="David"/>
        <family val="2"/>
        <charset val="177"/>
      </rPr>
      <t xml:space="preserve"> וממשיך לעבוד-ישלם על חלק העבודה 10% מס בלבד</t>
    </r>
  </si>
  <si>
    <r>
      <rPr>
        <sz val="12"/>
        <color indexed="10"/>
        <rFont val="David"/>
        <family val="2"/>
      </rPr>
      <t>המלצת הצוות</t>
    </r>
    <r>
      <rPr>
        <sz val="12"/>
        <rFont val="David"/>
        <family val="2"/>
        <charset val="177"/>
      </rPr>
      <t>: להמשיך כפי שקורה היום ולעדכן את גובה המס אחת לרבעון בהתאם לשכר בפועל, זאת במטרה לצמצם פערים בסיכומי סוף שנה, בנוסף כל משפחה שגובה המס שלה יעלה-בעקבות בדיקה זו-תקבל מכתב עדכון מסודר.</t>
    </r>
  </si>
  <si>
    <t>להשאיר כמו היום (למרות שבפועל מעולם לא מומש)</t>
  </si>
  <si>
    <r>
      <rPr>
        <b/>
        <sz val="12"/>
        <color indexed="10"/>
        <rFont val="David"/>
        <family val="2"/>
      </rPr>
      <t>המלצת הצוות:</t>
    </r>
    <r>
      <rPr>
        <sz val="12"/>
        <rFont val="David"/>
        <family val="2"/>
        <charset val="177"/>
      </rPr>
      <t xml:space="preserve"> חברים ימשיכו להעביר את משכורתם לחשבון הקיבוץ וימסרו צילום תלוש השכר להנה"ח כרגיל עד ה-9 לחודש.
 הסכום נטו בניכוי מס הסרגל יועבר לחשבון החבר עד ה-15 לחודש.
 ב-20 לחודש יימשכו בהוראת קבע מחשבון הבנק של החבר-כל השימושים.
 כדי ליישם החלטה זו,יש צורך בהחתמה של כל החברים על טפסי הוראת קבע.</t>
    </r>
  </si>
  <si>
    <r>
      <rPr>
        <b/>
        <sz val="12"/>
        <color indexed="10"/>
        <rFont val="David"/>
        <family val="2"/>
      </rPr>
      <t>המלצה חדשה</t>
    </r>
    <r>
      <rPr>
        <sz val="12"/>
        <rFont val="David"/>
        <family val="2"/>
      </rPr>
      <t>: בכל סוף שנה תקבל כל משפחה מכתב ובו סיכום שנתי של המיסוי והשימושים( כיום מכתב כזה מקבלים רק אלו הזכאים להחזר 70%)</t>
    </r>
  </si>
  <si>
    <t xml:space="preserve">חלוקת רווחים(לא קשור ישירות לסרגל,למעט הסעיף של החזר 70%)-המלצת הצוות להשאיר כמו היום </t>
  </si>
  <si>
    <r>
      <rPr>
        <b/>
        <sz val="12"/>
        <color indexed="10"/>
        <rFont val="David"/>
        <family val="2"/>
      </rPr>
      <t>בדיקת הצוות:</t>
    </r>
    <r>
      <rPr>
        <sz val="12"/>
        <rFont val="David"/>
        <family val="2"/>
        <charset val="177"/>
      </rPr>
      <t xml:space="preserve"> לא ניתן להעביר החזרי 70% ישירות לחשבון,אלא תמיד דרך קרן השתלמות. קיימת אפשרות למשוך את ההחזר המועבר לקרן השתלמות בחלוקה חודשית ולא כסכום חד פעמי-הפתרון מוצע לחברים המעוניינים בכך</t>
    </r>
  </si>
  <si>
    <r>
      <rPr>
        <b/>
        <sz val="12"/>
        <color indexed="10"/>
        <rFont val="David"/>
        <family val="2"/>
      </rPr>
      <t>המלצת הצוות:</t>
    </r>
    <r>
      <rPr>
        <sz val="12"/>
        <rFont val="David"/>
        <family val="2"/>
      </rPr>
      <t xml:space="preserve"> בשנה בה יהיה עודף בסרגל (שנה בה השימושים היו נמוכים מהמקורות)-העודף יחולק לחברים בצורה שווה-החלוקה תתבצע רק לאחר תיכנון שנה הבאה ווידוא שאין צורך בעודפים אלו לאותה שנה- </t>
    </r>
    <r>
      <rPr>
        <b/>
        <sz val="12"/>
        <rFont val="David"/>
        <family val="2"/>
      </rPr>
      <t>בשנים הקרובות עודפי סרגל ייעודו להחזר 70%, הנושא יידון מחדש לאחר סיום חלוקת החלף.</t>
    </r>
  </si>
  <si>
    <r>
      <rPr>
        <b/>
        <sz val="12"/>
        <color indexed="10"/>
        <rFont val="David"/>
        <family val="2"/>
      </rPr>
      <t>המלצת הצוות:</t>
    </r>
    <r>
      <rPr>
        <sz val="12"/>
        <rFont val="David"/>
        <family val="2"/>
        <charset val="177"/>
      </rPr>
      <t>הסכומים יוצמדו למדד המחירים לצרכן ויעודכנו אחת לשנה,החל מ-2018.</t>
    </r>
  </si>
  <si>
    <t>הגדרת חד הורי עד שהקטן בילדים מגיע לגיל 24</t>
  </si>
  <si>
    <t>המלצות צוות סרגל שאושרו באסיפה-01.08.18</t>
  </si>
  <si>
    <t xml:space="preserve"> שבתון ממוסה לפי שכ"ע רגיל.</t>
  </si>
  <si>
    <t>למסות כל שכ"ע למעט: הבראה, החזרי רכב (בלבד) (לא ממוסה הפרשות לפנסיה, גמל והשתלמות)וכן תוספת למשרתי מילואים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</si>
</sst>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77"/>
    </font>
    <font>
      <sz val="10"/>
      <name val="Arial"/>
      <family val="2"/>
    </font>
    <font>
      <sz val="10"/>
      <name val="Arial"/>
      <family val="2"/>
    </font>
    <font>
      <sz val="14"/>
      <name val="David"/>
      <family val="2"/>
      <charset val="177"/>
    </font>
    <font>
      <sz val="14"/>
      <name val="Times New Roman"/>
      <family val="1"/>
    </font>
    <font>
      <u/>
      <sz val="12"/>
      <name val="David"/>
      <family val="2"/>
      <charset val="177"/>
    </font>
    <font>
      <sz val="12"/>
      <name val="David"/>
      <family val="2"/>
      <charset val="177"/>
    </font>
    <font>
      <b/>
      <sz val="12"/>
      <name val="David"/>
      <family val="2"/>
      <charset val="177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sz val="12"/>
      <color indexed="10"/>
      <name val="David"/>
      <family val="2"/>
    </font>
    <font>
      <sz val="12"/>
      <name val="David"/>
      <family val="2"/>
    </font>
    <font>
      <b/>
      <sz val="12"/>
      <color indexed="10"/>
      <name val="David"/>
      <family val="2"/>
    </font>
    <font>
      <b/>
      <sz val="12"/>
      <name val="David"/>
      <family val="2"/>
    </font>
    <font>
      <b/>
      <sz val="12"/>
      <color rgb="FFFF0000"/>
      <name val="David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5" fillId="5" borderId="1" xfId="0" applyFont="1" applyFill="1" applyBorder="1" applyAlignment="1">
      <alignment horizontal="right" vertical="center" wrapText="1" readingOrder="2"/>
    </xf>
    <xf numFmtId="0" fontId="5" fillId="5" borderId="2" xfId="0" applyFont="1" applyFill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readingOrder="2"/>
    </xf>
    <xf numFmtId="0" fontId="8" fillId="0" borderId="5" xfId="0" applyFont="1" applyBorder="1" applyAlignment="1">
      <alignment wrapText="1"/>
    </xf>
    <xf numFmtId="0" fontId="8" fillId="0" borderId="0" xfId="0" applyFont="1"/>
    <xf numFmtId="0" fontId="8" fillId="0" borderId="5" xfId="0" applyFont="1" applyBorder="1"/>
    <xf numFmtId="10" fontId="8" fillId="0" borderId="5" xfId="0" applyNumberFormat="1" applyFont="1" applyBorder="1"/>
    <xf numFmtId="10" fontId="8" fillId="0" borderId="5" xfId="2" applyNumberFormat="1" applyFont="1" applyBorder="1"/>
    <xf numFmtId="1" fontId="8" fillId="0" borderId="5" xfId="0" applyNumberFormat="1" applyFont="1" applyBorder="1"/>
    <xf numFmtId="0" fontId="10" fillId="0" borderId="0" xfId="0" applyFont="1"/>
    <xf numFmtId="0" fontId="9" fillId="0" borderId="0" xfId="0" applyFont="1" applyAlignment="1">
      <alignment wrapText="1"/>
    </xf>
    <xf numFmtId="0" fontId="9" fillId="2" borderId="5" xfId="0" applyFont="1" applyFill="1" applyBorder="1"/>
    <xf numFmtId="0" fontId="9" fillId="3" borderId="5" xfId="0" applyFont="1" applyFill="1" applyBorder="1"/>
    <xf numFmtId="0" fontId="9" fillId="4" borderId="5" xfId="0" applyFont="1" applyFill="1" applyBorder="1"/>
    <xf numFmtId="0" fontId="9" fillId="6" borderId="5" xfId="0" applyFont="1" applyFill="1" applyBorder="1"/>
    <xf numFmtId="0" fontId="5" fillId="0" borderId="6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6" fillId="0" borderId="2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vertical="center" wrapText="1" readingOrder="2"/>
    </xf>
    <xf numFmtId="0" fontId="6" fillId="0" borderId="6" xfId="0" applyFont="1" applyBorder="1" applyAlignment="1">
      <alignment vertical="center" wrapText="1" readingOrder="2"/>
    </xf>
    <xf numFmtId="0" fontId="6" fillId="0" borderId="8" xfId="0" applyFont="1" applyBorder="1" applyAlignment="1">
      <alignment vertical="center" wrapText="1" readingOrder="2"/>
    </xf>
    <xf numFmtId="0" fontId="13" fillId="0" borderId="8" xfId="0" applyFont="1" applyBorder="1" applyAlignment="1">
      <alignment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 readingOrder="2"/>
    </xf>
    <xf numFmtId="0" fontId="13" fillId="0" borderId="6" xfId="0" applyFont="1" applyBorder="1" applyAlignment="1">
      <alignment horizontal="right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17" fillId="5" borderId="9" xfId="0" applyFont="1" applyFill="1" applyBorder="1" applyAlignment="1">
      <alignment horizontal="center" wrapText="1"/>
    </xf>
    <xf numFmtId="0" fontId="17" fillId="5" borderId="10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561974</xdr:colOff>
      <xdr:row>2</xdr:row>
      <xdr:rowOff>139700</xdr:rowOff>
    </xdr:from>
    <xdr:to>
      <xdr:col>7</xdr:col>
      <xdr:colOff>146050</xdr:colOff>
      <xdr:row>9</xdr:row>
      <xdr:rowOff>44450</xdr:rowOff>
    </xdr:to>
    <xdr:cxnSp macro="">
      <xdr:nvCxnSpPr>
        <xdr:cNvPr id="4" name="מחבר חץ ישר 3">
          <a:extLst>
            <a:ext uri="{FF2B5EF4-FFF2-40B4-BE49-F238E27FC236}">
              <a16:creationId xmlns:a16="http://schemas.microsoft.com/office/drawing/2014/main" id="{926C9EED-9999-4B5D-B14C-1762E17E8CF3}"/>
            </a:ext>
          </a:extLst>
        </xdr:cNvPr>
        <xdr:cNvCxnSpPr/>
      </xdr:nvCxnSpPr>
      <xdr:spPr>
        <a:xfrm flipH="1">
          <a:off x="151644350" y="927100"/>
          <a:ext cx="193676" cy="12827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501650</xdr:colOff>
      <xdr:row>3</xdr:row>
      <xdr:rowOff>19050</xdr:rowOff>
    </xdr:from>
    <xdr:to>
      <xdr:col>6</xdr:col>
      <xdr:colOff>127000</xdr:colOff>
      <xdr:row>12</xdr:row>
      <xdr:rowOff>88900</xdr:rowOff>
    </xdr:to>
    <xdr:cxnSp macro="">
      <xdr:nvCxnSpPr>
        <xdr:cNvPr id="5" name="מחבר חץ ישר 4">
          <a:extLst>
            <a:ext uri="{FF2B5EF4-FFF2-40B4-BE49-F238E27FC236}">
              <a16:creationId xmlns:a16="http://schemas.microsoft.com/office/drawing/2014/main" id="{EBA5D216-AE9B-46E7-A820-D4B9F384A75C}"/>
            </a:ext>
          </a:extLst>
        </xdr:cNvPr>
        <xdr:cNvCxnSpPr/>
      </xdr:nvCxnSpPr>
      <xdr:spPr>
        <a:xfrm flipH="1">
          <a:off x="152273000" y="1003300"/>
          <a:ext cx="234950" cy="1841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rightToLeft="1" zoomScaleNormal="100" workbookViewId="0">
      <pane xSplit="2" ySplit="2" topLeftCell="C9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RowHeight="12.75" x14ac:dyDescent="0.2"/>
  <cols>
    <col min="1" max="1" width="17.7109375" customWidth="1"/>
    <col min="2" max="2" width="20.42578125" customWidth="1"/>
    <col min="3" max="3" width="49.28515625" customWidth="1"/>
    <col min="4" max="4" width="38.140625" customWidth="1"/>
  </cols>
  <sheetData>
    <row r="1" spans="1:4" ht="19.5" thickBot="1" x14ac:dyDescent="0.25">
      <c r="A1" s="1" t="s">
        <v>8</v>
      </c>
    </row>
    <row r="2" spans="1:4" ht="32.25" thickBot="1" x14ac:dyDescent="0.25">
      <c r="A2" s="3" t="s">
        <v>9</v>
      </c>
      <c r="B2" s="4" t="s">
        <v>10</v>
      </c>
      <c r="C2" s="4" t="s">
        <v>38</v>
      </c>
      <c r="D2" s="4" t="s">
        <v>104</v>
      </c>
    </row>
    <row r="3" spans="1:4" ht="48" thickBot="1" x14ac:dyDescent="0.25">
      <c r="A3" s="46" t="s">
        <v>11</v>
      </c>
      <c r="B3" s="46" t="s">
        <v>12</v>
      </c>
      <c r="C3" s="5" t="s">
        <v>106</v>
      </c>
      <c r="D3" s="5" t="s">
        <v>74</v>
      </c>
    </row>
    <row r="4" spans="1:4" ht="16.5" thickBot="1" x14ac:dyDescent="0.25">
      <c r="A4" s="47"/>
      <c r="B4" s="48"/>
      <c r="C4" s="5" t="s">
        <v>105</v>
      </c>
      <c r="D4" s="5" t="s">
        <v>74</v>
      </c>
    </row>
    <row r="5" spans="1:4" ht="16.5" thickBot="1" x14ac:dyDescent="0.25">
      <c r="A5" s="47"/>
      <c r="B5" s="6" t="s">
        <v>13</v>
      </c>
      <c r="C5" s="5" t="s">
        <v>14</v>
      </c>
      <c r="D5" s="5" t="s">
        <v>74</v>
      </c>
    </row>
    <row r="6" spans="1:4" ht="95.25" thickBot="1" x14ac:dyDescent="0.25">
      <c r="A6" s="47"/>
      <c r="B6" s="38" t="s">
        <v>15</v>
      </c>
      <c r="C6" s="7" t="s">
        <v>91</v>
      </c>
      <c r="D6" s="40" t="s">
        <v>90</v>
      </c>
    </row>
    <row r="7" spans="1:4" ht="31.5" x14ac:dyDescent="0.2">
      <c r="A7" s="47"/>
      <c r="B7" s="56" t="s">
        <v>16</v>
      </c>
      <c r="C7" s="29" t="s">
        <v>73</v>
      </c>
      <c r="D7" s="29" t="s">
        <v>92</v>
      </c>
    </row>
    <row r="8" spans="1:4" ht="54.75" customHeight="1" x14ac:dyDescent="0.2">
      <c r="A8" s="47"/>
      <c r="B8" s="57"/>
      <c r="C8" s="30" t="s">
        <v>75</v>
      </c>
      <c r="D8" s="30" t="s">
        <v>93</v>
      </c>
    </row>
    <row r="9" spans="1:4" ht="111" thickBot="1" x14ac:dyDescent="0.25">
      <c r="A9" s="47"/>
      <c r="B9" s="58"/>
      <c r="C9" s="31"/>
      <c r="D9" s="32" t="s">
        <v>94</v>
      </c>
    </row>
    <row r="10" spans="1:4" ht="95.25" thickBot="1" x14ac:dyDescent="0.25">
      <c r="A10" s="47"/>
      <c r="B10" s="46" t="s">
        <v>17</v>
      </c>
      <c r="C10" s="5" t="s">
        <v>35</v>
      </c>
      <c r="D10" s="41" t="s">
        <v>95</v>
      </c>
    </row>
    <row r="11" spans="1:4" ht="63.75" thickBot="1" x14ac:dyDescent="0.25">
      <c r="A11" s="47"/>
      <c r="B11" s="48"/>
      <c r="C11" s="7"/>
      <c r="D11" s="40" t="s">
        <v>98</v>
      </c>
    </row>
    <row r="12" spans="1:4" ht="63" x14ac:dyDescent="0.2">
      <c r="A12" s="47"/>
      <c r="B12" s="46" t="s">
        <v>36</v>
      </c>
      <c r="C12" s="7" t="s">
        <v>37</v>
      </c>
      <c r="D12" s="53" t="s">
        <v>96</v>
      </c>
    </row>
    <row r="13" spans="1:4" ht="78.75" x14ac:dyDescent="0.2">
      <c r="A13" s="47"/>
      <c r="B13" s="47"/>
      <c r="C13" s="7" t="s">
        <v>18</v>
      </c>
      <c r="D13" s="54"/>
    </row>
    <row r="14" spans="1:4" ht="15.75" x14ac:dyDescent="0.2">
      <c r="A14" s="47"/>
      <c r="B14" s="47"/>
      <c r="C14" s="8" t="s">
        <v>2</v>
      </c>
      <c r="D14" s="54"/>
    </row>
    <row r="15" spans="1:4" ht="63.75" thickBot="1" x14ac:dyDescent="0.25">
      <c r="A15" s="48"/>
      <c r="B15" s="48"/>
      <c r="C15" s="9" t="s">
        <v>19</v>
      </c>
      <c r="D15" s="55"/>
    </row>
    <row r="16" spans="1:4" ht="31.5" x14ac:dyDescent="0.2">
      <c r="A16" s="46" t="s">
        <v>20</v>
      </c>
      <c r="B16" s="46" t="s">
        <v>21</v>
      </c>
      <c r="C16" s="7" t="s">
        <v>77</v>
      </c>
      <c r="D16" s="7" t="s">
        <v>83</v>
      </c>
    </row>
    <row r="17" spans="1:4" ht="31.5" x14ac:dyDescent="0.2">
      <c r="A17" s="47"/>
      <c r="B17" s="47"/>
      <c r="C17" s="7" t="s">
        <v>3</v>
      </c>
      <c r="D17" s="7" t="s">
        <v>79</v>
      </c>
    </row>
    <row r="18" spans="1:4" ht="31.5" x14ac:dyDescent="0.2">
      <c r="A18" s="47"/>
      <c r="B18" s="47"/>
      <c r="C18" s="7" t="s">
        <v>4</v>
      </c>
      <c r="D18" s="7" t="s">
        <v>80</v>
      </c>
    </row>
    <row r="19" spans="1:4" ht="63" x14ac:dyDescent="0.2">
      <c r="A19" s="47"/>
      <c r="B19" s="47"/>
      <c r="C19" s="7" t="s">
        <v>5</v>
      </c>
      <c r="D19" s="7" t="s">
        <v>82</v>
      </c>
    </row>
    <row r="20" spans="1:4" ht="31.5" x14ac:dyDescent="0.2">
      <c r="A20" s="47"/>
      <c r="B20" s="47"/>
      <c r="C20" s="7" t="s">
        <v>22</v>
      </c>
      <c r="D20" s="7" t="s">
        <v>81</v>
      </c>
    </row>
    <row r="21" spans="1:4" ht="47.25" x14ac:dyDescent="0.2">
      <c r="A21" s="47"/>
      <c r="B21" s="47"/>
      <c r="C21" s="7" t="s">
        <v>78</v>
      </c>
      <c r="D21" s="7" t="s">
        <v>84</v>
      </c>
    </row>
    <row r="22" spans="1:4" ht="16.5" thickBot="1" x14ac:dyDescent="0.25">
      <c r="A22" s="47"/>
      <c r="B22" s="25"/>
      <c r="C22" s="7"/>
      <c r="D22" s="36" t="s">
        <v>87</v>
      </c>
    </row>
    <row r="23" spans="1:4" ht="15.75" x14ac:dyDescent="0.2">
      <c r="A23" s="47"/>
      <c r="B23" s="46" t="s">
        <v>0</v>
      </c>
      <c r="C23" s="26" t="s">
        <v>23</v>
      </c>
      <c r="D23" s="26"/>
    </row>
    <row r="24" spans="1:4" ht="15.75" x14ac:dyDescent="0.2">
      <c r="A24" s="47"/>
      <c r="B24" s="47"/>
      <c r="C24" s="33" t="s">
        <v>76</v>
      </c>
      <c r="D24" s="33" t="s">
        <v>88</v>
      </c>
    </row>
    <row r="25" spans="1:4" ht="15.75" x14ac:dyDescent="0.2">
      <c r="A25" s="47"/>
      <c r="B25" s="47"/>
      <c r="C25" s="33" t="s">
        <v>32</v>
      </c>
      <c r="D25" s="33" t="s">
        <v>32</v>
      </c>
    </row>
    <row r="26" spans="1:4" ht="15.75" x14ac:dyDescent="0.2">
      <c r="A26" s="47"/>
      <c r="B26" s="47"/>
      <c r="C26" s="33" t="s">
        <v>33</v>
      </c>
      <c r="D26" s="33" t="s">
        <v>33</v>
      </c>
    </row>
    <row r="27" spans="1:4" ht="15.75" x14ac:dyDescent="0.2">
      <c r="A27" s="47"/>
      <c r="B27" s="47"/>
      <c r="C27" s="33" t="s">
        <v>34</v>
      </c>
      <c r="D27" s="33" t="s">
        <v>34</v>
      </c>
    </row>
    <row r="28" spans="1:4" ht="15.75" x14ac:dyDescent="0.2">
      <c r="A28" s="47"/>
      <c r="B28" s="47"/>
      <c r="C28" s="33"/>
      <c r="D28" s="33"/>
    </row>
    <row r="29" spans="1:4" ht="47.25" x14ac:dyDescent="0.2">
      <c r="A29" s="47"/>
      <c r="B29" s="47"/>
      <c r="C29" s="33"/>
      <c r="D29" s="37" t="s">
        <v>102</v>
      </c>
    </row>
    <row r="30" spans="1:4" ht="47.25" x14ac:dyDescent="0.2">
      <c r="A30" s="47"/>
      <c r="B30" s="47"/>
      <c r="C30" s="33"/>
      <c r="D30" s="33" t="s">
        <v>89</v>
      </c>
    </row>
    <row r="31" spans="1:4" ht="31.5" x14ac:dyDescent="0.2">
      <c r="A31" s="47"/>
      <c r="B31" s="47"/>
      <c r="C31" s="33"/>
      <c r="D31" s="33" t="s">
        <v>103</v>
      </c>
    </row>
    <row r="32" spans="1:4" ht="15.75" x14ac:dyDescent="0.2">
      <c r="A32" s="47"/>
      <c r="B32" s="47"/>
      <c r="C32" s="33"/>
      <c r="D32" s="33"/>
    </row>
    <row r="33" spans="1:4" ht="15.75" x14ac:dyDescent="0.2">
      <c r="A33" s="47"/>
      <c r="B33" s="47"/>
      <c r="C33" s="33" t="s">
        <v>6</v>
      </c>
      <c r="D33" s="37"/>
    </row>
    <row r="34" spans="1:4" ht="15.75" x14ac:dyDescent="0.2">
      <c r="A34" s="47"/>
      <c r="B34" s="47"/>
      <c r="C34" s="33" t="s">
        <v>24</v>
      </c>
      <c r="D34" s="33"/>
    </row>
    <row r="35" spans="1:4" ht="15.75" x14ac:dyDescent="0.2">
      <c r="A35" s="47"/>
      <c r="B35" s="47"/>
      <c r="C35" s="7" t="s">
        <v>7</v>
      </c>
      <c r="D35" s="33"/>
    </row>
    <row r="36" spans="1:4" ht="32.25" thickBot="1" x14ac:dyDescent="0.25">
      <c r="A36" s="47"/>
      <c r="B36" s="47"/>
      <c r="C36" s="5" t="s">
        <v>25</v>
      </c>
      <c r="D36" s="5"/>
    </row>
    <row r="37" spans="1:4" x14ac:dyDescent="0.2">
      <c r="A37" s="47"/>
      <c r="B37" s="46" t="s">
        <v>1</v>
      </c>
      <c r="C37" s="49" t="s">
        <v>26</v>
      </c>
      <c r="D37" s="49" t="s">
        <v>85</v>
      </c>
    </row>
    <row r="38" spans="1:4" ht="13.5" thickBot="1" x14ac:dyDescent="0.25">
      <c r="A38" s="48"/>
      <c r="B38" s="48"/>
      <c r="C38" s="50"/>
      <c r="D38" s="50"/>
    </row>
    <row r="39" spans="1:4" ht="158.25" thickBot="1" x14ac:dyDescent="0.25">
      <c r="A39" s="46" t="s">
        <v>58</v>
      </c>
      <c r="B39" s="38" t="s">
        <v>27</v>
      </c>
      <c r="C39" s="5" t="s">
        <v>28</v>
      </c>
      <c r="D39" s="43" t="s">
        <v>97</v>
      </c>
    </row>
    <row r="40" spans="1:4" ht="46.5" customHeight="1" thickBot="1" x14ac:dyDescent="0.25">
      <c r="A40" s="47"/>
      <c r="B40" s="46" t="s">
        <v>29</v>
      </c>
      <c r="C40" s="5" t="s">
        <v>30</v>
      </c>
      <c r="D40" s="39" t="s">
        <v>74</v>
      </c>
    </row>
    <row r="41" spans="1:4" ht="46.5" customHeight="1" thickBot="1" x14ac:dyDescent="0.25">
      <c r="A41" s="47"/>
      <c r="B41" s="47"/>
      <c r="C41" s="7" t="s">
        <v>31</v>
      </c>
      <c r="D41" s="33" t="s">
        <v>74</v>
      </c>
    </row>
    <row r="42" spans="1:4" ht="95.25" thickBot="1" x14ac:dyDescent="0.25">
      <c r="A42" s="47"/>
      <c r="B42" s="44" t="s">
        <v>60</v>
      </c>
      <c r="C42" s="28"/>
      <c r="D42" s="43" t="s">
        <v>100</v>
      </c>
    </row>
    <row r="43" spans="1:4" ht="126.75" thickBot="1" x14ac:dyDescent="0.25">
      <c r="A43" s="48"/>
      <c r="B43" s="44" t="s">
        <v>61</v>
      </c>
      <c r="C43" s="45"/>
      <c r="D43" s="43" t="s">
        <v>101</v>
      </c>
    </row>
    <row r="44" spans="1:4" ht="15.75" x14ac:dyDescent="0.2">
      <c r="A44" s="34"/>
      <c r="B44" s="42"/>
    </row>
    <row r="45" spans="1:4" ht="38.1" customHeight="1" thickBot="1" x14ac:dyDescent="0.3">
      <c r="A45" s="34"/>
      <c r="B45" s="42"/>
      <c r="C45" s="51" t="s">
        <v>99</v>
      </c>
      <c r="D45" s="52"/>
    </row>
    <row r="46" spans="1:4" ht="16.5" thickBot="1" x14ac:dyDescent="0.25">
      <c r="A46" s="34"/>
      <c r="B46" s="35"/>
      <c r="C46" s="4" t="s">
        <v>62</v>
      </c>
      <c r="D46" s="4" t="s">
        <v>59</v>
      </c>
    </row>
    <row r="47" spans="1:4" ht="32.25" thickBot="1" x14ac:dyDescent="0.25">
      <c r="A47" s="2"/>
      <c r="B47" s="46" t="s">
        <v>62</v>
      </c>
      <c r="C47" s="7" t="s">
        <v>63</v>
      </c>
      <c r="D47" s="7" t="s">
        <v>86</v>
      </c>
    </row>
    <row r="48" spans="1:4" ht="32.25" thickBot="1" x14ac:dyDescent="0.25">
      <c r="B48" s="47"/>
      <c r="C48" s="27" t="s">
        <v>64</v>
      </c>
      <c r="D48" s="28" t="s">
        <v>65</v>
      </c>
    </row>
    <row r="49" spans="2:4" ht="95.25" thickBot="1" x14ac:dyDescent="0.25">
      <c r="B49" s="47"/>
      <c r="C49" s="27" t="s">
        <v>66</v>
      </c>
      <c r="D49" s="28" t="s">
        <v>67</v>
      </c>
    </row>
    <row r="50" spans="2:4" ht="48" thickBot="1" x14ac:dyDescent="0.25">
      <c r="B50" s="47"/>
      <c r="C50" s="27" t="s">
        <v>68</v>
      </c>
      <c r="D50" s="28" t="s">
        <v>69</v>
      </c>
    </row>
    <row r="51" spans="2:4" ht="79.5" thickBot="1" x14ac:dyDescent="0.25">
      <c r="B51" s="47"/>
      <c r="C51" s="27" t="s">
        <v>70</v>
      </c>
      <c r="D51" s="28" t="s">
        <v>71</v>
      </c>
    </row>
    <row r="52" spans="2:4" ht="63.75" thickBot="1" x14ac:dyDescent="0.25">
      <c r="B52" s="48"/>
      <c r="C52" s="9" t="s">
        <v>72</v>
      </c>
      <c r="D52" s="9"/>
    </row>
  </sheetData>
  <mergeCells count="16">
    <mergeCell ref="A39:A43"/>
    <mergeCell ref="D12:D15"/>
    <mergeCell ref="A3:A15"/>
    <mergeCell ref="A16:A38"/>
    <mergeCell ref="B3:B4"/>
    <mergeCell ref="B12:B15"/>
    <mergeCell ref="B7:B9"/>
    <mergeCell ref="B10:B11"/>
    <mergeCell ref="B47:B52"/>
    <mergeCell ref="D37:D38"/>
    <mergeCell ref="B16:B21"/>
    <mergeCell ref="B23:B36"/>
    <mergeCell ref="B37:B38"/>
    <mergeCell ref="C37:C38"/>
    <mergeCell ref="C45:D45"/>
    <mergeCell ref="B40:B41"/>
  </mergeCells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rightToLeft="1" tabSelected="1" workbookViewId="0">
      <selection activeCell="F24" sqref="F24"/>
    </sheetView>
  </sheetViews>
  <sheetFormatPr defaultRowHeight="12.75" x14ac:dyDescent="0.2"/>
  <cols>
    <col min="1" max="1" width="8.42578125" bestFit="1" customWidth="1"/>
    <col min="2" max="2" width="11.7109375" customWidth="1"/>
    <col min="3" max="3" width="12.7109375" customWidth="1"/>
    <col min="4" max="5" width="10.5703125" bestFit="1" customWidth="1"/>
    <col min="6" max="6" width="13.5703125" customWidth="1"/>
    <col min="7" max="7" width="10.85546875" customWidth="1"/>
    <col min="11" max="11" width="1.85546875" bestFit="1" customWidth="1"/>
  </cols>
  <sheetData>
    <row r="1" spans="1:13" ht="15" x14ac:dyDescent="0.2">
      <c r="A1" s="13"/>
      <c r="B1" s="13"/>
      <c r="C1" s="13"/>
      <c r="D1" s="13"/>
      <c r="E1" s="14"/>
      <c r="F1" s="10"/>
      <c r="K1" s="11"/>
    </row>
    <row r="2" spans="1:13" ht="60" x14ac:dyDescent="0.2">
      <c r="A2" s="13" t="s">
        <v>39</v>
      </c>
      <c r="B2" s="13" t="s">
        <v>40</v>
      </c>
      <c r="C2" s="13" t="s">
        <v>41</v>
      </c>
      <c r="D2" s="13" t="s">
        <v>42</v>
      </c>
      <c r="E2" s="13" t="s">
        <v>43</v>
      </c>
      <c r="F2" s="60" t="s">
        <v>44</v>
      </c>
      <c r="G2" s="60"/>
      <c r="H2" s="20"/>
      <c r="I2" t="s">
        <v>45</v>
      </c>
      <c r="L2" s="19" t="s">
        <v>57</v>
      </c>
    </row>
    <row r="3" spans="1:13" ht="15" x14ac:dyDescent="0.2">
      <c r="A3" s="15">
        <v>7500</v>
      </c>
      <c r="B3" s="16">
        <v>0.1361</v>
      </c>
      <c r="C3" s="17">
        <f>0.8*B3</f>
        <v>0.10888</v>
      </c>
      <c r="D3" s="15">
        <v>812</v>
      </c>
      <c r="E3" s="15">
        <f>D3/2</f>
        <v>406</v>
      </c>
      <c r="F3" s="21">
        <f>IF(G3&lt;$A$3,D3,IF(G3&lt;A4,(G3-A3)*$C$4+D3,IF(G3&lt;$A$5,(G3-$A$4)*C5+D5,IF(G3&lt;$A$6,(G3-A5)*$C$6+D6,IF(G3&lt;A7,(G3-A6)*$C$7+D7,IF(G3&lt;$A$8,(G3-$A$7)*$C$8+D8,IF(G3&lt;$A$9,(G3-$A$8)*$C$9+D9,)))))))</f>
        <v>2373.40625</v>
      </c>
      <c r="G3" s="21">
        <v>15000</v>
      </c>
      <c r="H3" s="22">
        <f>IF(I3&lt;$A$3,E3,IF(I3&lt;C4,(I3-C3)*$C$4+E3,IF(I3&lt;$A$5,(I3-$A$4)*$C$5+E5,IF(I3&lt;$A$6,(I3-$A$5)*$C$6+E6,IF(I3&lt;$A$7,(I3-$A$6)*$C$7+E7,IF(I3&lt;$A$8,(I3-$A$7)*$C$8+E8,IF(I3&lt;$A$9,(I3-$A$8)*$C$9+E9,)))))))</f>
        <v>413.73840000000007</v>
      </c>
      <c r="I3" s="22">
        <v>7645</v>
      </c>
      <c r="K3">
        <v>1</v>
      </c>
      <c r="L3" s="11" t="s">
        <v>50</v>
      </c>
    </row>
    <row r="4" spans="1:13" ht="15.6" customHeight="1" x14ac:dyDescent="0.2">
      <c r="A4" s="15">
        <v>8500</v>
      </c>
      <c r="B4" s="16">
        <v>0.1542</v>
      </c>
      <c r="C4" s="17">
        <f>0.8*B4</f>
        <v>0.12336000000000001</v>
      </c>
      <c r="D4" s="18">
        <f>C3*A3</f>
        <v>816.6</v>
      </c>
      <c r="E4" s="18">
        <f>C3*A3/2</f>
        <v>408.3</v>
      </c>
      <c r="F4" s="60" t="s">
        <v>46</v>
      </c>
      <c r="G4" s="60"/>
      <c r="H4" s="20"/>
      <c r="K4">
        <v>2</v>
      </c>
      <c r="L4" s="11" t="s">
        <v>51</v>
      </c>
    </row>
    <row r="5" spans="1:13" ht="15" x14ac:dyDescent="0.2">
      <c r="A5" s="15">
        <v>9500</v>
      </c>
      <c r="B5" s="16">
        <v>0.1724</v>
      </c>
      <c r="C5" s="17">
        <f>0.8*B5</f>
        <v>0.13792000000000001</v>
      </c>
      <c r="D5" s="18">
        <f t="shared" ref="D5:E13" si="0">D4+$C4*($A4-$A3)</f>
        <v>939.96</v>
      </c>
      <c r="E5" s="18">
        <f t="shared" si="0"/>
        <v>531.66000000000008</v>
      </c>
      <c r="F5" s="24">
        <f>IF(G5&lt;A10,(G5-$A$9)*$C$10+D10,IF(G5&lt;$A$11,(G5-$A$10)*$C$11+D11,IF(G5&lt;$A$12,(G5-$A$11)*$C$12+D12,(G5-$A$12)*$C$13+D13)))</f>
        <v>3716.0437500000003</v>
      </c>
      <c r="G5" s="24">
        <v>20000</v>
      </c>
      <c r="H5" s="23"/>
      <c r="I5" s="23"/>
      <c r="K5">
        <v>3</v>
      </c>
      <c r="L5" s="11" t="s">
        <v>52</v>
      </c>
    </row>
    <row r="6" spans="1:13" ht="15" x14ac:dyDescent="0.2">
      <c r="A6" s="15">
        <v>10500</v>
      </c>
      <c r="B6" s="16">
        <v>0.1996</v>
      </c>
      <c r="C6" s="17">
        <f>0.8*B6</f>
        <v>0.15968000000000002</v>
      </c>
      <c r="D6" s="18">
        <f t="shared" si="0"/>
        <v>1077.8800000000001</v>
      </c>
      <c r="E6" s="18">
        <f t="shared" si="0"/>
        <v>669.58000000000015</v>
      </c>
      <c r="K6">
        <v>4</v>
      </c>
      <c r="L6" s="11" t="s">
        <v>53</v>
      </c>
    </row>
    <row r="7" spans="1:13" ht="15" x14ac:dyDescent="0.2">
      <c r="A7" s="15">
        <v>11500</v>
      </c>
      <c r="B7" s="16">
        <v>0.245</v>
      </c>
      <c r="C7" s="17">
        <f>0.8*B7</f>
        <v>0.19600000000000001</v>
      </c>
      <c r="D7" s="18">
        <f t="shared" si="0"/>
        <v>1237.5600000000002</v>
      </c>
      <c r="E7" s="18">
        <f t="shared" si="0"/>
        <v>829.26000000000022</v>
      </c>
      <c r="K7">
        <v>5</v>
      </c>
      <c r="L7" s="11" t="s">
        <v>54</v>
      </c>
    </row>
    <row r="8" spans="1:13" ht="15" x14ac:dyDescent="0.2">
      <c r="A8" s="15">
        <v>12500</v>
      </c>
      <c r="B8" s="16">
        <v>0.2903</v>
      </c>
      <c r="C8" s="17">
        <f t="shared" ref="C8:C13" si="1">B8*0.925</f>
        <v>0.26852750000000003</v>
      </c>
      <c r="D8" s="18">
        <f t="shared" si="0"/>
        <v>1433.5600000000002</v>
      </c>
      <c r="E8" s="18">
        <f t="shared" si="0"/>
        <v>1025.2600000000002</v>
      </c>
      <c r="K8">
        <v>6</v>
      </c>
      <c r="L8" s="12" t="s">
        <v>55</v>
      </c>
    </row>
    <row r="9" spans="1:13" ht="15" x14ac:dyDescent="0.2">
      <c r="A9" s="15">
        <v>20000</v>
      </c>
      <c r="B9" s="16">
        <v>0.2903</v>
      </c>
      <c r="C9" s="17">
        <f t="shared" si="1"/>
        <v>0.26852750000000003</v>
      </c>
      <c r="D9" s="18">
        <f t="shared" si="0"/>
        <v>1702.0875000000001</v>
      </c>
      <c r="E9" s="18">
        <f t="shared" si="0"/>
        <v>1293.7875000000004</v>
      </c>
      <c r="K9">
        <v>7</v>
      </c>
      <c r="L9" s="59" t="s">
        <v>56</v>
      </c>
      <c r="M9" s="59"/>
    </row>
    <row r="10" spans="1:13" ht="15" x14ac:dyDescent="0.2">
      <c r="A10" s="15">
        <v>30000</v>
      </c>
      <c r="B10" s="16">
        <v>0.245</v>
      </c>
      <c r="C10" s="17">
        <f t="shared" si="1"/>
        <v>0.22662499999999999</v>
      </c>
      <c r="D10" s="18">
        <f t="shared" si="0"/>
        <v>3716.0437500000003</v>
      </c>
      <c r="E10" s="18">
        <f t="shared" si="0"/>
        <v>3307.7437500000005</v>
      </c>
      <c r="G10" s="61" t="s">
        <v>47</v>
      </c>
      <c r="H10" s="61"/>
      <c r="I10" s="61"/>
    </row>
    <row r="11" spans="1:13" ht="15" x14ac:dyDescent="0.2">
      <c r="A11" s="15">
        <v>40000</v>
      </c>
      <c r="B11" s="16">
        <v>0.1996</v>
      </c>
      <c r="C11" s="17">
        <f t="shared" si="1"/>
        <v>0.18463000000000002</v>
      </c>
      <c r="D11" s="18">
        <f t="shared" si="0"/>
        <v>5982.2937500000007</v>
      </c>
      <c r="E11" s="18">
        <f t="shared" si="0"/>
        <v>5573.9937500000005</v>
      </c>
      <c r="G11" s="61"/>
      <c r="H11" s="61"/>
      <c r="I11" s="61"/>
    </row>
    <row r="12" spans="1:13" ht="15" x14ac:dyDescent="0.2">
      <c r="A12" s="15">
        <v>50000</v>
      </c>
      <c r="B12" s="16">
        <v>0.1724</v>
      </c>
      <c r="C12" s="17">
        <f t="shared" si="1"/>
        <v>0.15947</v>
      </c>
      <c r="D12" s="18">
        <f t="shared" si="0"/>
        <v>7828.5937500000009</v>
      </c>
      <c r="E12" s="18">
        <f t="shared" si="0"/>
        <v>7420.2937500000007</v>
      </c>
    </row>
    <row r="13" spans="1:13" ht="15" x14ac:dyDescent="0.2">
      <c r="A13" s="15" t="s">
        <v>49</v>
      </c>
      <c r="B13" s="16">
        <v>0.1361</v>
      </c>
      <c r="C13" s="17">
        <f t="shared" si="1"/>
        <v>0.12589250000000002</v>
      </c>
      <c r="D13" s="18">
        <f t="shared" si="0"/>
        <v>9423.2937500000007</v>
      </c>
      <c r="E13" s="18">
        <f t="shared" si="0"/>
        <v>9014.9937500000015</v>
      </c>
      <c r="G13" s="61" t="s">
        <v>48</v>
      </c>
      <c r="H13" s="61"/>
      <c r="I13" s="61"/>
    </row>
    <row r="14" spans="1:13" x14ac:dyDescent="0.2">
      <c r="G14" s="61"/>
      <c r="H14" s="61"/>
      <c r="I14" s="61"/>
    </row>
    <row r="16" spans="1:13" ht="12.95" customHeight="1" x14ac:dyDescent="0.2">
      <c r="L16" s="60"/>
      <c r="M16" s="60"/>
    </row>
  </sheetData>
  <mergeCells count="6">
    <mergeCell ref="L9:M9"/>
    <mergeCell ref="L16:M16"/>
    <mergeCell ref="F2:G2"/>
    <mergeCell ref="F4:G4"/>
    <mergeCell ref="G10:I11"/>
    <mergeCell ref="G13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סרגל השותפות-2018</vt:lpstr>
      <vt:lpstr>חישוב מס סרגל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ממ</dc:creator>
  <cp:lastModifiedBy>Michal Eliyahu</cp:lastModifiedBy>
  <cp:lastPrinted>2018-08-02T07:54:14Z</cp:lastPrinted>
  <dcterms:created xsi:type="dcterms:W3CDTF">2010-07-13T11:39:25Z</dcterms:created>
  <dcterms:modified xsi:type="dcterms:W3CDTF">2021-06-08T10:57:46Z</dcterms:modified>
</cp:coreProperties>
</file>